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7085" windowHeight="11280"/>
  </bookViews>
  <sheets>
    <sheet name="Sheet1" sheetId="1" r:id="rId1"/>
    <sheet name="Sheet2" sheetId="4" state="hidden" r:id="rId2"/>
  </sheets>
  <definedNames>
    <definedName name="_xlnm.Print_Area" localSheetId="0">Sheet1!$A$1:$K$28</definedName>
  </definedNames>
  <calcPr calcId="125725" iterate="1" iterateCount="5"/>
</workbook>
</file>

<file path=xl/calcChain.xml><?xml version="1.0" encoding="utf-8"?>
<calcChain xmlns="http://schemas.openxmlformats.org/spreadsheetml/2006/main">
  <c r="E16" i="1"/>
  <c r="E14"/>
  <c r="I14" s="1"/>
  <c r="F14" s="1"/>
  <c r="D9" i="4"/>
  <c r="D8"/>
  <c r="C11"/>
  <c r="D11" s="1"/>
  <c r="C10"/>
  <c r="D10" s="1"/>
  <c r="B11"/>
  <c r="B10"/>
  <c r="E13" i="1"/>
  <c r="I13" s="1"/>
  <c r="F13" s="1"/>
  <c r="G14" l="1"/>
  <c r="H14" s="1"/>
  <c r="G13"/>
  <c r="H13" s="1"/>
  <c r="B19" s="1"/>
  <c r="E15"/>
  <c r="I15" s="1"/>
  <c r="F15" l="1"/>
  <c r="G15" s="1"/>
  <c r="H15" s="1"/>
  <c r="B21" s="1"/>
  <c r="I16"/>
  <c r="F16" s="1"/>
  <c r="G16" s="1"/>
  <c r="H16" s="1"/>
</calcChain>
</file>

<file path=xl/sharedStrings.xml><?xml version="1.0" encoding="utf-8"?>
<sst xmlns="http://schemas.openxmlformats.org/spreadsheetml/2006/main" count="23" uniqueCount="22">
  <si>
    <t>Stock</t>
  </si>
  <si>
    <t>Shaft Angle Degrees</t>
  </si>
  <si>
    <t>Observed</t>
  </si>
  <si>
    <t xml:space="preserve">Aft face of strut to transom   </t>
  </si>
  <si>
    <t xml:space="preserve">Keel to trans output flange centerline   </t>
  </si>
  <si>
    <t>Calculate Shaft Angle from Strut Drop and Transmission Output Flange Location</t>
  </si>
  <si>
    <t>Spreadsheet prepared by Pauk Kane, Kane Custom Boats Ltd., Chelsea, Quebec</t>
  </si>
  <si>
    <t>Building the Glen-L Hot Rod :</t>
  </si>
  <si>
    <t>Shaft  Entry Point to Aft End of Strut</t>
  </si>
  <si>
    <t>Shaft Entry Point to Transom</t>
  </si>
  <si>
    <t>Trans Output Flange to Transom     (Inches)</t>
  </si>
  <si>
    <t>Strut Drop (Inches)</t>
  </si>
  <si>
    <t>Shaft Entry Point to Aft End of Strut (Inches)</t>
  </si>
  <si>
    <t>Shaft Entry Point to Transom (Inches)</t>
  </si>
  <si>
    <t>(Inches)</t>
  </si>
  <si>
    <t>Enter input values into Blue cells.</t>
  </si>
  <si>
    <t xml:space="preserve">Trans Output Flange to Aft End of Strut     (Inches) </t>
  </si>
  <si>
    <t>Trans Output Flange to Entry Point       (Inches)</t>
  </si>
  <si>
    <t>Shaft Angle (Degrees)</t>
  </si>
  <si>
    <t>Stretched</t>
  </si>
  <si>
    <t>Sample Shaft Layout Diagram</t>
  </si>
  <si>
    <t>https://www.kanecustomboats.com</t>
  </si>
</sst>
</file>

<file path=xl/styles.xml><?xml version="1.0" encoding="utf-8"?>
<styleSheet xmlns="http://schemas.openxmlformats.org/spreadsheetml/2006/main">
  <numFmts count="3">
    <numFmt numFmtId="164" formatCode="#\ ??/16"/>
    <numFmt numFmtId="165" formatCode="0.0"/>
    <numFmt numFmtId="166" formatCode="dd\ mmm\ yyyy\ h:mm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8C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 applyBorder="1" applyAlignment="1">
      <alignment horizontal="center"/>
    </xf>
    <xf numFmtId="2" fontId="0" fillId="2" borderId="0" xfId="0" applyNumberFormat="1" applyFont="1" applyFill="1" applyBorder="1" applyAlignment="1">
      <alignment horizontal="center" wrapText="1"/>
    </xf>
    <xf numFmtId="165" fontId="0" fillId="4" borderId="1" xfId="0" applyNumberForma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165" fontId="0" fillId="0" borderId="0" xfId="0" applyNumberFormat="1"/>
    <xf numFmtId="0" fontId="4" fillId="0" borderId="0" xfId="1"/>
    <xf numFmtId="0" fontId="7" fillId="0" borderId="0" xfId="4" applyFont="1" applyAlignment="1" applyProtection="1"/>
    <xf numFmtId="0" fontId="5" fillId="0" borderId="0" xfId="1" applyFont="1" applyAlignment="1">
      <alignment horizont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4" applyFont="1" applyAlignment="1" applyProtection="1"/>
    <xf numFmtId="2" fontId="0" fillId="4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0" fillId="0" borderId="0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166" fontId="9" fillId="0" borderId="0" xfId="1" applyNumberFormat="1" applyFont="1" applyAlignment="1"/>
    <xf numFmtId="0" fontId="0" fillId="0" borderId="0" xfId="0" applyFill="1" applyBorder="1"/>
    <xf numFmtId="0" fontId="1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9" fillId="0" borderId="0" xfId="1" applyFont="1" applyAlignment="1">
      <alignment horizontal="right"/>
    </xf>
    <xf numFmtId="0" fontId="10" fillId="0" borderId="0" xfId="4" applyFont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3" fillId="0" borderId="0" xfId="0" applyFont="1" applyBorder="1" applyAlignment="1">
      <alignment horizontal="right"/>
    </xf>
    <xf numFmtId="2" fontId="0" fillId="4" borderId="3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left" vertical="center" wrapText="1" indent="1"/>
    </xf>
    <xf numFmtId="0" fontId="14" fillId="0" borderId="5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  <xf numFmtId="166" fontId="9" fillId="0" borderId="0" xfId="1" applyNumberFormat="1" applyFont="1" applyAlignment="1">
      <alignment horizontal="left"/>
    </xf>
    <xf numFmtId="0" fontId="10" fillId="0" borderId="0" xfId="4" applyFont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/>
    </xf>
  </cellXfs>
  <cellStyles count="7">
    <cellStyle name="Hyperlink" xfId="4" builtinId="8"/>
    <cellStyle name="Normal" xfId="0" builtinId="0"/>
    <cellStyle name="Normal 2" xfId="2"/>
    <cellStyle name="Normal 2 2" xfId="5"/>
    <cellStyle name="Normal 3" xfId="3"/>
    <cellStyle name="Normal 3 2" xfId="6"/>
    <cellStyle name="Normal 4" xfId="1"/>
  </cellStyles>
  <dxfs count="0"/>
  <tableStyles count="0" defaultTableStyle="TableStyleMedium9" defaultPivotStyle="PivotStyleLight16"/>
  <colors>
    <mruColors>
      <color rgb="FFF8F8C0"/>
      <color rgb="FFFBFAD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kanecustomboats.com/pages/prop_calcs/spreadsheets/shaft_layout_diagram_800x447.jpg" TargetMode="External"/><Relationship Id="rId1" Type="http://schemas.openxmlformats.org/officeDocument/2006/relationships/hyperlink" Target="http://www.kanecustomboat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P27"/>
  <sheetViews>
    <sheetView tabSelected="1" zoomScaleNormal="100" zoomScaleSheetLayoutView="80" workbookViewId="0">
      <selection activeCell="B23" sqref="B23:J23"/>
    </sheetView>
  </sheetViews>
  <sheetFormatPr defaultRowHeight="15"/>
  <cols>
    <col min="2" max="2" width="10.5703125" customWidth="1"/>
    <col min="3" max="3" width="8.28515625" customWidth="1"/>
    <col min="4" max="4" width="13.42578125" customWidth="1"/>
    <col min="5" max="5" width="13.7109375" customWidth="1"/>
    <col min="6" max="6" width="14.28515625" customWidth="1"/>
    <col min="7" max="7" width="12.42578125" customWidth="1"/>
    <col min="8" max="8" width="12.28515625" customWidth="1"/>
    <col min="9" max="9" width="12.140625" customWidth="1"/>
    <col min="10" max="10" width="9.28515625" customWidth="1"/>
    <col min="11" max="11" width="9.85546875" customWidth="1"/>
    <col min="12" max="12" width="10.7109375" customWidth="1"/>
    <col min="13" max="13" width="12" customWidth="1"/>
    <col min="14" max="14" width="9.42578125" customWidth="1"/>
  </cols>
  <sheetData>
    <row r="3" spans="2:16" ht="18.75">
      <c r="B3" s="32" t="s">
        <v>5</v>
      </c>
      <c r="C3" s="32"/>
      <c r="D3" s="32"/>
      <c r="E3" s="32"/>
      <c r="F3" s="32"/>
      <c r="G3" s="32"/>
      <c r="H3" s="32"/>
      <c r="I3" s="32"/>
      <c r="J3" s="32"/>
      <c r="K3" s="32"/>
    </row>
    <row r="4" spans="2:16" ht="15.75">
      <c r="B4" s="7"/>
      <c r="C4" s="7"/>
      <c r="D4" s="7"/>
      <c r="E4" s="7"/>
      <c r="F4" s="7"/>
      <c r="G4" s="7"/>
      <c r="H4" s="7"/>
      <c r="I4" s="7"/>
      <c r="J4" s="7"/>
      <c r="K4" s="7"/>
    </row>
    <row r="5" spans="2:16" ht="15.75">
      <c r="B5" s="41" t="s">
        <v>15</v>
      </c>
      <c r="C5" s="41"/>
      <c r="D5" s="41"/>
      <c r="E5" s="41"/>
      <c r="F5" s="41"/>
      <c r="G5" s="41"/>
      <c r="H5" s="41"/>
      <c r="I5" s="41"/>
      <c r="J5" s="41"/>
      <c r="K5" s="41"/>
    </row>
    <row r="6" spans="2:16" ht="15.75"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2:16" ht="15.75">
      <c r="B7" s="7"/>
      <c r="C7" s="7"/>
      <c r="D7" s="7"/>
      <c r="E7" s="7"/>
      <c r="F7" s="7"/>
      <c r="G7" s="7"/>
      <c r="H7" s="7"/>
      <c r="I7" s="6"/>
      <c r="J7" s="6"/>
      <c r="K7" s="6"/>
    </row>
    <row r="8" spans="2:16" ht="15.75">
      <c r="B8" s="37" t="s">
        <v>3</v>
      </c>
      <c r="C8" s="37"/>
      <c r="D8" s="37"/>
      <c r="E8" s="37"/>
      <c r="F8" s="20">
        <v>16</v>
      </c>
      <c r="G8" s="23" t="s">
        <v>14</v>
      </c>
      <c r="H8" s="7"/>
      <c r="I8" s="6"/>
      <c r="J8" s="6"/>
      <c r="K8" s="6"/>
    </row>
    <row r="9" spans="2:16" ht="15.75">
      <c r="B9" s="37" t="s">
        <v>4</v>
      </c>
      <c r="C9" s="37"/>
      <c r="D9" s="37"/>
      <c r="E9" s="37"/>
      <c r="F9" s="20">
        <v>4</v>
      </c>
      <c r="G9" s="23" t="s">
        <v>14</v>
      </c>
      <c r="H9" s="7"/>
      <c r="I9" s="6"/>
      <c r="J9" s="6"/>
      <c r="K9" s="6"/>
    </row>
    <row r="11" spans="2:16">
      <c r="F11" s="2"/>
      <c r="L11" s="26"/>
      <c r="M11" s="40"/>
      <c r="N11" s="40"/>
      <c r="O11" s="1"/>
    </row>
    <row r="12" spans="2:16" ht="65.45" customHeight="1">
      <c r="C12" s="24" t="s">
        <v>11</v>
      </c>
      <c r="D12" s="24" t="s">
        <v>10</v>
      </c>
      <c r="E12" s="24" t="s">
        <v>16</v>
      </c>
      <c r="F12" s="24" t="s">
        <v>17</v>
      </c>
      <c r="G12" s="24" t="s">
        <v>12</v>
      </c>
      <c r="H12" s="24" t="s">
        <v>13</v>
      </c>
      <c r="I12" s="24" t="s">
        <v>18</v>
      </c>
      <c r="J12" s="10"/>
      <c r="K12" s="27"/>
      <c r="L12" s="27"/>
      <c r="M12" s="27"/>
    </row>
    <row r="13" spans="2:16">
      <c r="B13" s="35" t="s">
        <v>0</v>
      </c>
      <c r="C13" s="19">
        <v>7.5</v>
      </c>
      <c r="D13" s="38">
        <v>61</v>
      </c>
      <c r="E13" s="9">
        <f>D13-F8</f>
        <v>45</v>
      </c>
      <c r="F13" s="9">
        <f>1/TAN(RADIANS(I13))*F9</f>
        <v>15.65217391304348</v>
      </c>
      <c r="G13" s="9">
        <f>E13-F13</f>
        <v>29.34782608695652</v>
      </c>
      <c r="H13" s="9">
        <f>G13+F8</f>
        <v>45.347826086956516</v>
      </c>
      <c r="I13" s="29">
        <f>ATAN((C13+F9)/E13)*180/PI()</f>
        <v>14.335435419520119</v>
      </c>
      <c r="J13" s="11"/>
      <c r="K13" s="11"/>
      <c r="L13" s="11"/>
      <c r="M13" s="28"/>
    </row>
    <row r="14" spans="2:16">
      <c r="B14" s="35"/>
      <c r="C14" s="19">
        <v>9</v>
      </c>
      <c r="D14" s="39"/>
      <c r="E14" s="9">
        <f>D13-F8</f>
        <v>45</v>
      </c>
      <c r="F14" s="9">
        <f>1/TAN(RADIANS(I14))*F9</f>
        <v>13.846153846153847</v>
      </c>
      <c r="G14" s="9">
        <f>E14-F14</f>
        <v>31.153846153846153</v>
      </c>
      <c r="H14" s="9">
        <f>G14+F8</f>
        <v>47.153846153846153</v>
      </c>
      <c r="I14" s="29">
        <f>ATAN((C14+F9)/E14)*180/PI()</f>
        <v>16.113418233089291</v>
      </c>
      <c r="J14" s="11"/>
      <c r="K14" s="11"/>
      <c r="L14" s="11"/>
      <c r="M14" s="28"/>
    </row>
    <row r="15" spans="2:16" ht="14.45" customHeight="1">
      <c r="B15" s="33" t="s">
        <v>19</v>
      </c>
      <c r="C15" s="19">
        <v>7.5</v>
      </c>
      <c r="D15" s="38">
        <v>68</v>
      </c>
      <c r="E15" s="9">
        <f>D15-F8</f>
        <v>52</v>
      </c>
      <c r="F15" s="9">
        <f>1/TAN(RADIANS(I15))*F9</f>
        <v>18.086956521739133</v>
      </c>
      <c r="G15" s="9">
        <f>E15-F15</f>
        <v>33.913043478260867</v>
      </c>
      <c r="H15" s="9">
        <f>G15+F8</f>
        <v>49.913043478260867</v>
      </c>
      <c r="I15" s="29">
        <f>ATAN((C15+F9)/E15)*180/PI()</f>
        <v>12.470461721668892</v>
      </c>
      <c r="J15" s="11"/>
      <c r="K15" s="11"/>
      <c r="L15" s="11"/>
      <c r="M15" s="28"/>
      <c r="N15" s="3"/>
      <c r="O15" s="4"/>
      <c r="P15" s="4"/>
    </row>
    <row r="16" spans="2:16">
      <c r="B16" s="34"/>
      <c r="C16" s="19">
        <v>9</v>
      </c>
      <c r="D16" s="39"/>
      <c r="E16" s="9">
        <f>D15-F8</f>
        <v>52</v>
      </c>
      <c r="F16" s="9">
        <f>1/TAN(RADIANS(I16))*F9</f>
        <v>16</v>
      </c>
      <c r="G16" s="9">
        <f>E16-F16</f>
        <v>36</v>
      </c>
      <c r="H16" s="9">
        <f>G16+F8</f>
        <v>52</v>
      </c>
      <c r="I16" s="29">
        <f>ATAN((C16+F9)/E16)*180/PI()</f>
        <v>14.036243467926477</v>
      </c>
      <c r="J16" s="11"/>
      <c r="K16" s="11"/>
      <c r="L16" s="11"/>
      <c r="M16" s="28"/>
      <c r="N16" s="3"/>
      <c r="O16" s="4"/>
      <c r="P16" s="4"/>
    </row>
    <row r="17" spans="2:14">
      <c r="L17" s="26"/>
      <c r="M17" s="26"/>
      <c r="N17" s="26"/>
    </row>
    <row r="18" spans="2:14">
      <c r="I18" s="12"/>
    </row>
    <row r="19" spans="2:14" ht="36" customHeight="1">
      <c r="B19" s="42" t="str">
        <f>"For a stock hull with a strut drop of "&amp;TEXT(C13,"##.##")&amp;""" and a trans output flange at "&amp;TEXT(D13,"###.0#")&amp;""" from the transom, the shaft entry point would be at "&amp; TEXT(H13,"###.0#") &amp;""" from the transom. The shaft angle would be "&amp; TEXT(I13,"##.##")&amp;" degrees."</f>
        <v>For a stock hull with a strut drop of 7.5" and a trans output flange at 61.0" from the transom, the shaft entry point would be at 45.35" from the transom. The shaft angle would be 14.34 degrees.</v>
      </c>
      <c r="C19" s="43"/>
      <c r="D19" s="43"/>
      <c r="E19" s="43"/>
      <c r="F19" s="43"/>
      <c r="G19" s="43"/>
      <c r="H19" s="43"/>
      <c r="I19" s="43"/>
      <c r="J19" s="44"/>
      <c r="K19" s="22"/>
    </row>
    <row r="21" spans="2:14" ht="36" customHeight="1">
      <c r="B21" s="42" t="str">
        <f>"For a stretched hull with a strut drop of "&amp;TEXT(C15,"##.0#")&amp;""" and a trans output flange at "&amp;TEXT(D15,"###.0#")&amp;""" from the transom, the shaft entry point would be at "&amp; TEXT(H15,"###.0#") &amp;""" from the transom. The shaft angle would be "&amp; TEXT(I15,"##.##") &amp;" degrees."</f>
        <v>For a stretched hull with a strut drop of 7.5" and a trans output flange at 68.0" from the transom, the shaft entry point would be at 49.91" from the transom. The shaft angle would be 12.47 degrees.</v>
      </c>
      <c r="C21" s="43"/>
      <c r="D21" s="43"/>
      <c r="E21" s="43"/>
      <c r="F21" s="43"/>
      <c r="G21" s="43"/>
      <c r="H21" s="43"/>
      <c r="I21" s="43"/>
      <c r="J21" s="44"/>
      <c r="K21" s="22"/>
    </row>
    <row r="23" spans="2:14">
      <c r="B23" s="46" t="s">
        <v>20</v>
      </c>
      <c r="C23" s="46"/>
      <c r="D23" s="46"/>
      <c r="E23" s="46"/>
      <c r="F23" s="46"/>
      <c r="G23" s="46"/>
      <c r="H23" s="46"/>
      <c r="I23" s="46"/>
      <c r="J23" s="46"/>
    </row>
    <row r="25" spans="2:14">
      <c r="B25" s="36" t="s">
        <v>6</v>
      </c>
      <c r="C25" s="36"/>
      <c r="D25" s="36"/>
      <c r="E25" s="36"/>
      <c r="F25" s="36"/>
      <c r="G25" s="36"/>
      <c r="H25" s="36"/>
      <c r="I25" s="45">
        <v>41372.947062500003</v>
      </c>
      <c r="J25" s="45"/>
      <c r="K25" s="25"/>
      <c r="L25" s="15"/>
    </row>
    <row r="26" spans="2:14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3"/>
      <c r="M26" s="13"/>
      <c r="N26" s="13"/>
    </row>
    <row r="27" spans="2:14">
      <c r="C27" s="30" t="s">
        <v>7</v>
      </c>
      <c r="D27" s="30"/>
      <c r="E27" s="30"/>
      <c r="F27" s="31" t="s">
        <v>21</v>
      </c>
      <c r="G27" s="31"/>
      <c r="H27" s="31"/>
      <c r="I27" s="18"/>
      <c r="J27" s="18"/>
      <c r="K27" s="18"/>
      <c r="L27" s="18"/>
      <c r="M27" s="14"/>
    </row>
  </sheetData>
  <sheetProtection password="D10D" sheet="1" objects="1" scenarios="1" selectLockedCells="1"/>
  <mergeCells count="16">
    <mergeCell ref="M11:N11"/>
    <mergeCell ref="B5:K5"/>
    <mergeCell ref="B19:J19"/>
    <mergeCell ref="B21:J21"/>
    <mergeCell ref="I25:J25"/>
    <mergeCell ref="B23:J23"/>
    <mergeCell ref="C27:E27"/>
    <mergeCell ref="F27:H27"/>
    <mergeCell ref="B3:K3"/>
    <mergeCell ref="B15:B16"/>
    <mergeCell ref="B13:B14"/>
    <mergeCell ref="B25:H25"/>
    <mergeCell ref="B8:E8"/>
    <mergeCell ref="B9:E9"/>
    <mergeCell ref="D13:D14"/>
    <mergeCell ref="D15:D16"/>
  </mergeCells>
  <hyperlinks>
    <hyperlink ref="F27" r:id="rId1" display="http://www.kanecustomboats.com"/>
    <hyperlink ref="B23:H23" r:id="rId2" display="Sample Shaft Layout Diagram"/>
  </hyperlinks>
  <printOptions horizontalCentered="1"/>
  <pageMargins left="0.70866141732283472" right="0.70866141732283472" top="0.74803149606299213" bottom="0.74803149606299213" header="0.31496062992125984" footer="0.31496062992125984"/>
  <pageSetup scale="73" orientation="portrait" horizontalDpi="4294967295" verticalDpi="4294967295" r:id="rId3"/>
  <colBreaks count="2" manualBreakCount="2">
    <brk id="12" max="25" man="1"/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6:E11"/>
  <sheetViews>
    <sheetView workbookViewId="0">
      <selection activeCell="C9" sqref="C9"/>
    </sheetView>
  </sheetViews>
  <sheetFormatPr defaultRowHeight="15"/>
  <cols>
    <col min="2" max="2" width="11.42578125" customWidth="1"/>
    <col min="3" max="3" width="12.28515625" customWidth="1"/>
  </cols>
  <sheetData>
    <row r="6" spans="2:5">
      <c r="C6" s="47" t="s">
        <v>2</v>
      </c>
      <c r="D6" s="47"/>
      <c r="E6" s="1">
        <v>61</v>
      </c>
    </row>
    <row r="7" spans="2:5" ht="45">
      <c r="B7" s="24" t="s">
        <v>9</v>
      </c>
      <c r="C7" s="24" t="s">
        <v>8</v>
      </c>
      <c r="D7" s="24" t="s">
        <v>1</v>
      </c>
    </row>
    <row r="8" spans="2:5">
      <c r="B8" s="5">
        <v>45.75</v>
      </c>
      <c r="C8" s="5">
        <v>29.75</v>
      </c>
      <c r="D8" s="9">
        <f>ATAN(Sheet1!C13/C8)*180/PI()</f>
        <v>14.149476086345189</v>
      </c>
    </row>
    <row r="9" spans="2:5">
      <c r="B9" s="5">
        <v>46.64</v>
      </c>
      <c r="C9" s="5">
        <v>30.64</v>
      </c>
      <c r="D9" s="9">
        <f>ATAN(Sheet1!C14/C9)*180/PI()</f>
        <v>16.369290183074366</v>
      </c>
    </row>
    <row r="10" spans="2:5">
      <c r="B10" s="8" t="e">
        <f>B8+B8*Sheet1!#REF!/100</f>
        <v>#REF!</v>
      </c>
      <c r="C10" s="8" t="e">
        <f>C8+C8*Sheet1!#REF!/100</f>
        <v>#REF!</v>
      </c>
      <c r="D10" s="9" t="e">
        <f>ATAN(Sheet1!C15/C10)*180/PI()</f>
        <v>#REF!</v>
      </c>
      <c r="E10" s="3"/>
    </row>
    <row r="11" spans="2:5">
      <c r="B11" s="8" t="e">
        <f>B9+B9*Sheet1!#REF!/100</f>
        <v>#REF!</v>
      </c>
      <c r="C11" s="8" t="e">
        <f>C9+C9*Sheet1!#REF!/100</f>
        <v>#REF!</v>
      </c>
      <c r="D11" s="9" t="e">
        <f>ATAN(Sheet1!C16/C11)*180/PI()</f>
        <v>#REF!</v>
      </c>
      <c r="E11" s="3"/>
    </row>
  </sheetData>
  <sheetProtection selectLockedCells="1" selectUnlockedCells="1"/>
  <mergeCells count="1">
    <mergeCell ref="C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Kane</dc:creator>
  <cp:lastModifiedBy>Windows User</cp:lastModifiedBy>
  <cp:lastPrinted>2013-04-14T16:52:06Z</cp:lastPrinted>
  <dcterms:created xsi:type="dcterms:W3CDTF">2013-04-08T21:17:28Z</dcterms:created>
  <dcterms:modified xsi:type="dcterms:W3CDTF">2025-10-08T01:57:05Z</dcterms:modified>
</cp:coreProperties>
</file>